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23\InformeTrimestralFinanciero23\2doInformeTrimestralFinanciero23\"/>
    </mc:Choice>
  </mc:AlternateContent>
  <bookViews>
    <workbookView xWindow="-105" yWindow="-105" windowWidth="23250" windowHeight="12570" tabRatio="863" firstSheet="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<sst xmlns="http://schemas.openxmlformats.org/spreadsheetml/2006/main" count="935" uniqueCount="664">
  <si>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</si>
  <si>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</si>
  <si>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</si>
  <si>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</si>
  <si>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</si>
  <si>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</si>
  <si>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</si>
  <si>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</si>
  <si>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</si>
  <si>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</si>
  <si>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</si>
  <si>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</si>
  <si>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</si>
  <si>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</si>
  <si>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</si>
  <si>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</si>
  <si>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</si>
  <si>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</si>
  <si>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</si>
  <si>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</si>
  <si>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</si>
  <si>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</si>
  <si>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</si>
  <si>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</si>
  <si>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</si>
  <si>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</si>
  <si>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</si>
  <si>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</si>
  <si>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</si>
  <si>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</si>
  <si>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</si>
  <si>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</si>
  <si>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</si>
  <si>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</si>
  <si>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</si>
  <si>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</si>
  <si>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</si>
  <si>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</si>
  <si>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</si>
  <si>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</si>
  <si>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</si>
  <si>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</si>
  <si>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</si>
  <si>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</si>
  <si>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</si>
  <si>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</si>
  <si>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</si>
  <si>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</si>
  <si>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</si>
  <si>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</si>
  <si>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</si>
  <si>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</si>
  <si>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</si>
  <si>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</si>
  <si>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</si>
  <si>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</si>
  <si>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</si>
  <si>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</si>
  <si>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</si>
  <si>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</si>
  <si>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</si>
  <si>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</si>
  <si>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</si>
  <si>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</si>
  <si>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</si>
  <si>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</si>
  <si>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</si>
  <si>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</si>
  <si>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</si>
  <si>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</si>
  <si>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</si>
  <si>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</si>
  <si>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</si>
  <si>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</si>
  <si>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</si>
  <si>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</si>
  <si>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</si>
  <si>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</si>
  <si>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</si>
  <si>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</si>
  <si>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</si>
  <si>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</si>
  <si>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</si>
  <si>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</si>
  <si>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</si>
  <si>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</si>
  <si>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</si>
  <si>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</si>
  <si>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</si>
  <si>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</si>
  <si>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</si>
  <si>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</si>
  <si>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</si>
  <si>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</si>
  <si>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</si>
  <si>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</si>
  <si>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</si>
  <si>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</si>
  <si>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</si>
  <si>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</si>
  <si>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</si>
  <si>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</si>
  <si>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</si>
  <si>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</si>
  <si>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</si>
  <si>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</si>
  <si>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</si>
  <si>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</si>
  <si>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</si>
  <si>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</si>
  <si>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</si>
  <si>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</si>
  <si>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</si>
  <si>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</si>
  <si>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</si>
  <si>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</si>
  <si>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</si>
  <si>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</si>
  <si>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</si>
  <si>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</si>
  <si>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</si>
  <si>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</si>
  <si>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</si>
  <si>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</si>
  <si>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</si>
  <si>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</si>
  <si>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</si>
  <si>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</si>
  <si>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</si>
  <si>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</si>
  <si>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</si>
  <si>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</si>
  <si>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</si>
  <si>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</si>
  <si>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</si>
  <si>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</si>
  <si>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</si>
  <si>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</si>
  <si>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</si>
  <si>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</si>
  <si>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</si>
  <si>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</si>
  <si>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</si>
  <si>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</si>
  <si>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</si>
  <si>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</si>
  <si>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</si>
  <si>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</si>
  <si>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</si>
  <si>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</si>
  <si>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</si>
  <si>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</si>
  <si>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</si>
  <si>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</si>
  <si>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</si>
  <si>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</si>
  <si>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</si>
  <si>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</si>
  <si>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</si>
  <si>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</si>
  <si>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</si>
  <si>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</si>
  <si>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</si>
  <si>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</si>
  <si>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</si>
  <si>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</si>
  <si>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</si>
  <si>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</si>
  <si>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</si>
  <si>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</si>
  <si>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</si>
  <si>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</si>
  <si>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</si>
  <si>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</si>
  <si>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</si>
  <si>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</si>
  <si>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</si>
  <si>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</si>
  <si>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</si>
  <si>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</si>
  <si>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</si>
  <si>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</si>
  <si>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</si>
  <si>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</si>
  <si>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</si>
  <si>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</si>
  <si>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</si>
  <si>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</si>
  <si>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</si>
  <si>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</si>
  <si>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</si>
  <si>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</si>
  <si>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</si>
  <si>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</si>
  <si>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</si>
  <si>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</si>
  <si>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</si>
  <si>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</si>
  <si>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</si>
  <si>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</si>
  <si>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</si>
  <si>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</si>
  <si>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</si>
  <si>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</si>
  <si>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</si>
  <si>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</si>
  <si>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</si>
  <si>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</si>
  <si>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</si>
  <si>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</si>
  <si>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</si>
  <si>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</si>
  <si>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</si>
  <si>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</si>
  <si>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</si>
  <si>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</si>
  <si>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</si>
  <si>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</si>
  <si>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</si>
  <si>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</si>
  <si>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</si>
  <si>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</si>
  <si>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</si>
  <si>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</si>
  <si>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</si>
  <si>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</si>
  <si>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</si>
  <si>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</si>
  <si>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</si>
  <si>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</si>
  <si>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</si>
  <si>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</si>
  <si>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</si>
  <si>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</si>
  <si>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</si>
  <si>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</si>
  <si>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</si>
  <si>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</si>
  <si>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</si>
  <si>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</si>
  <si>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</si>
  <si>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</si>
  <si>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</si>
  <si>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</si>
  <si>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</si>
  <si>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</si>
  <si>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</si>
  <si>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</si>
  <si>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</si>
  <si>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</si>
  <si>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</si>
  <si>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</si>
  <si>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</si>
  <si>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</si>
  <si>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</si>
  <si>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</si>
  <si>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</si>
  <si>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</si>
  <si>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</si>
  <si>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</si>
  <si>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</si>
  <si>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</si>
  <si>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</si>
  <si>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</si>
  <si>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</si>
  <si>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</si>
  <si>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</si>
  <si>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</si>
  <si>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</si>
  <si>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</si>
  <si>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</si>
  <si>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</si>
  <si>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</si>
  <si>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</si>
  <si>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</si>
  <si>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</si>
  <si>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</si>
  <si>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</si>
  <si>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</si>
  <si>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</si>
  <si>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</si>
  <si>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</si>
  <si>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</si>
  <si>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</si>
  <si>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</si>
  <si>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</si>
  <si>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</si>
  <si>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</si>
  <si>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</si>
  <si>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</si>
  <si>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</si>
  <si>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</si>
  <si>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</si>
  <si>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</si>
  <si>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</si>
  <si>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</si>
  <si>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</si>
  <si>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</si>
  <si>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</si>
  <si>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</si>
  <si>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</si>
  <si>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</si>
  <si>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</si>
  <si>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</si>
  <si>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</si>
  <si>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</si>
  <si>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</si>
  <si>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</si>
  <si>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</si>
  <si>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</si>
  <si>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</si>
  <si>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</si>
  <si>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</si>
  <si>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</si>
  <si>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</si>
  <si>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</si>
  <si>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</si>
  <si>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</si>
  <si>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</si>
  <si>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</si>
  <si>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</si>
  <si>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</si>
  <si>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</si>
  <si>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</si>
  <si>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</si>
  <si>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</si>
  <si>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</si>
  <si>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</si>
  <si>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</si>
  <si>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</si>
  <si>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</si>
  <si>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</si>
  <si>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</si>
  <si>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</si>
  <si>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</si>
  <si>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</si>
  <si>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</si>
  <si>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</si>
  <si>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</si>
  <si>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</si>
  <si>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</si>
  <si>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</si>
  <si>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</si>
  <si>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</si>
  <si>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</si>
  <si>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</si>
  <si>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</si>
  <si>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</si>
  <si>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</si>
  <si>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</si>
  <si>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</si>
  <si>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</si>
  <si>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</si>
  <si>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</si>
  <si>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</si>
  <si>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</si>
  <si>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</si>
  <si>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</si>
  <si>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</si>
  <si>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</si>
  <si>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</si>
  <si>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</si>
  <si>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</si>
  <si>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</si>
  <si>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</si>
  <si>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</si>
  <si>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</si>
  <si>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</si>
  <si>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</si>
  <si>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</si>
  <si>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</si>
  <si>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</si>
  <si>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</si>
  <si>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</si>
  <si>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</si>
  <si>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</si>
  <si>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</si>
  <si>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</si>
  <si>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</si>
  <si>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</si>
  <si>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</si>
  <si>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</si>
  <si>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</si>
  <si>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</si>
  <si>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</si>
  <si>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</si>
  <si>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</si>
  <si>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</si>
  <si>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</si>
  <si>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</si>
  <si>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</si>
  <si>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</si>
  <si>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</si>
  <si>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</si>
  <si>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</si>
  <si>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</si>
  <si>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</si>
  <si>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</si>
  <si>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</si>
  <si>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</si>
  <si>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</si>
  <si>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</si>
  <si>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</si>
  <si>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</si>
  <si>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</si>
  <si>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</si>
  <si>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</si>
  <si>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</si>
  <si>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</si>
  <si>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</si>
  <si>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</si>
  <si>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</si>
  <si>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</si>
  <si>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</si>
  <si>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</si>
  <si>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</si>
  <si>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</si>
  <si>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</si>
  <si>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</si>
  <si>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</si>
  <si>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</si>
  <si>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</si>
  <si>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</si>
  <si>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</si>
  <si>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</si>
  <si>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</si>
  <si>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</si>
  <si>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</si>
  <si>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</si>
  <si>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</si>
  <si>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</si>
  <si>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</si>
  <si>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</si>
  <si>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</si>
  <si>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</si>
  <si>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</si>
  <si>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</si>
  <si>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</si>
  <si>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</si>
  <si>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</si>
  <si>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</si>
  <si>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</si>
  <si>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</si>
  <si>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</si>
  <si>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</si>
  <si>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</si>
  <si>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</si>
  <si>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</si>
  <si>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</si>
  <si>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</si>
  <si>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</si>
  <si>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</si>
  <si>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</si>
  <si>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</si>
  <si>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</si>
  <si>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</si>
  <si>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</si>
  <si>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</si>
  <si>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</si>
  <si>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</si>
  <si>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</si>
  <si>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</si>
  <si>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</si>
  <si>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</si>
  <si>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</si>
  <si>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</si>
  <si>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</si>
  <si>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</si>
  <si>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</si>
  <si>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</si>
  <si>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</si>
  <si>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</si>
  <si>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</si>
  <si>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</si>
  <si>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</si>
  <si>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</si>
  <si>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</si>
  <si>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</si>
  <si>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</si>
  <si>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</si>
  <si>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</si>
  <si>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</si>
  <si>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</si>
  <si>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</si>
  <si>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</si>
  <si>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</si>
  <si>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</si>
  <si>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</si>
  <si>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</si>
  <si>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</si>
  <si>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</si>
  <si>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</si>
  <si>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</si>
  <si>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</si>
  <si>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</si>
  <si>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</si>
  <si>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</si>
  <si>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</si>
  <si>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</si>
  <si>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</si>
  <si>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</si>
  <si>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</si>
  <si>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</si>
  <si>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</si>
  <si>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</si>
  <si>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</si>
  <si>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</si>
  <si>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</si>
  <si>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</si>
  <si>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</si>
  <si>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</si>
  <si>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</si>
  <si>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</si>
  <si>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</si>
  <si>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</si>
  <si>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</si>
  <si>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</si>
  <si>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</si>
  <si>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</si>
  <si>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</si>
  <si>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</si>
  <si>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</si>
  <si>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</si>
  <si>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</si>
  <si>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</si>
  <si>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</si>
  <si>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</si>
  <si>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</si>
  <si>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</si>
  <si>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</si>
  <si>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</si>
  <si>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</si>
  <si>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</si>
  <si>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</si>
  <si>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</si>
  <si>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</si>
  <si>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</si>
  <si>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</si>
  <si>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</si>
  <si>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</si>
  <si>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</si>
  <si>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</si>
  <si>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</si>
  <si>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</si>
  <si>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</si>
  <si>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</si>
  <si>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</si>
  <si>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</si>
  <si>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</si>
  <si>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</si>
  <si>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</si>
  <si>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</si>
  <si>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</si>
  <si>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</si>
  <si>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</si>
  <si>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</si>
  <si>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</si>
  <si>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</si>
  <si>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</si>
  <si>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</si>
  <si>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</si>
  <si>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</si>
  <si>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</si>
  <si>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</si>
  <si>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</si>
  <si>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</si>
  <si>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</si>
  <si>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</si>
  <si>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</si>
  <si>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</si>
  <si>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</si>
  <si>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</si>
  <si>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</si>
  <si>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</si>
  <si>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</si>
  <si>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</si>
  <si>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</si>
  <si>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</si>
  <si>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</si>
  <si>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</si>
  <si>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</si>
  <si>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</si>
  <si>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</si>
  <si>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</si>
  <si>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</si>
  <si>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</si>
  <si>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</si>
  <si>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</si>
  <si>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</si>
  <si>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</si>
  <si>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</si>
  <si>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</si>
  <si>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</si>
  <si>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</si>
  <si>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</si>
  <si>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</si>
  <si>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</si>
  <si>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</si>
  <si>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</si>
  <si>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</si>
  <si>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</si>
  <si>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</si>
  <si>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</si>
  <si>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</si>
  <si>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</si>
  <si>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</si>
  <si>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</si>
  <si>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</si>
  <si>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</si>
  <si>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</si>
  <si>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</si>
  <si>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</si>
  <si>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</si>
  <si>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</si>
  <si>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</si>
  <si>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</si>
  <si>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</si>
  <si>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</si>
  <si>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</si>
  <si>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</si>
  <si>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</si>
  <si>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</si>
  <si>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</si>
  <si>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</si>
  <si>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</si>
  <si>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</si>
  <si>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</si>
  <si>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</si>
  <si>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</si>
  <si>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</si>
  <si>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</si>
  <si>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</si>
  <si>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</si>
  <si>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</si>
  <si>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</si>
  <si>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</si>
  <si>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</si>
  <si>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</si>
  <si>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</si>
  <si>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</si>
  <si>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</si>
  <si>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</si>
  <si>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</si>
  <si>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</si>
  <si>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</si>
  <si>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</si>
  <si>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</si>
  <si>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</si>
  <si>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</si>
  <si>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</si>
  <si>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</si>
  <si>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</si>
  <si>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</si>
  <si>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</si>
  <si>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</si>
  <si>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</si>
  <si>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</si>
  <si>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</si>
  <si>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</si>
  <si>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Junta Municipal de Agua Potable y Alcantarillado de San Felipe, Gto.</t>
  </si>
  <si>
    <t>Correspondiente del 1 de Enero al 30 de Junio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</si>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</sst>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659</v>
      </c>
      <c r="B1" s="152"/>
      <c r="C1" s="17"/>
      <c r="D1" s="14" t="s">
        <v>599</v>
      </c>
      <c r="E1" s="15">
        <v>2023</v>
      </c>
    </row>
    <row r="2" spans="1:5" ht="18.95" customHeight="1" x14ac:dyDescent="0.2">
      <c r="A2" s="153" t="s">
        <v>598</v>
      </c>
      <c r="B2" s="153"/>
      <c r="C2" s="36"/>
      <c r="D2" s="14" t="s">
        <v>600</v>
      </c>
      <c r="E2" s="17" t="s">
        <v>605</v>
      </c>
    </row>
    <row r="3" spans="1:5" ht="18.95" customHeight="1" x14ac:dyDescent="0.2">
      <c r="A3" s="152" t="s">
        <v>660</v>
      </c>
      <c r="B3" s="152"/>
      <c r="C3" s="17"/>
      <c r="D3" s="14" t="s">
        <v>601</v>
      </c>
      <c r="E3" s="15">
        <v>2</v>
      </c>
    </row>
    <row r="4" spans="1:5" ht="18.95" customHeight="1" x14ac:dyDescent="0.2">
      <c r="A4" s="152" t="s">
        <v>620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2" thickBot="1" x14ac:dyDescent="0.25">
      <c r="A41" s="11"/>
      <c r="B41" s="12"/>
    </row>
    <row r="44" spans="1:2" x14ac:dyDescent="0.2">
      <c r="B44" s="4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12" sqref="C12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659</v>
      </c>
      <c r="B1" s="158"/>
      <c r="C1" s="159"/>
    </row>
    <row r="2" spans="1:3" s="37" customFormat="1" ht="18" customHeight="1" x14ac:dyDescent="0.25">
      <c r="A2" s="160" t="s">
        <v>610</v>
      </c>
      <c r="B2" s="161"/>
      <c r="C2" s="162"/>
    </row>
    <row r="3" spans="1:3" s="37" customFormat="1" ht="18" customHeight="1" x14ac:dyDescent="0.25">
      <c r="A3" s="160" t="s">
        <v>660</v>
      </c>
      <c r="B3" s="161"/>
      <c r="C3" s="162"/>
    </row>
    <row r="4" spans="1:3" s="39" customFormat="1" ht="18" customHeight="1" x14ac:dyDescent="0.2">
      <c r="A4" s="163" t="s">
        <v>611</v>
      </c>
      <c r="B4" s="164"/>
      <c r="C4" s="165"/>
    </row>
    <row r="5" spans="1:3" x14ac:dyDescent="0.2">
      <c r="A5" s="54" t="s">
        <v>520</v>
      </c>
      <c r="B5" s="54"/>
      <c r="C5" s="132">
        <v>24730755.550000001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3">
        <f>SUM(C8:C13)</f>
        <v>0</v>
      </c>
    </row>
    <row r="8" spans="1:3" x14ac:dyDescent="0.2">
      <c r="A8" s="71" t="s">
        <v>522</v>
      </c>
      <c r="B8" s="70" t="s">
        <v>341</v>
      </c>
      <c r="C8" s="134">
        <v>0</v>
      </c>
    </row>
    <row r="9" spans="1:3" x14ac:dyDescent="0.2">
      <c r="A9" s="58" t="s">
        <v>523</v>
      </c>
      <c r="B9" s="59" t="s">
        <v>532</v>
      </c>
      <c r="C9" s="134">
        <v>0</v>
      </c>
    </row>
    <row r="10" spans="1:3" x14ac:dyDescent="0.2">
      <c r="A10" s="58" t="s">
        <v>524</v>
      </c>
      <c r="B10" s="59" t="s">
        <v>349</v>
      </c>
      <c r="C10" s="134">
        <v>0</v>
      </c>
    </row>
    <row r="11" spans="1:3" x14ac:dyDescent="0.2">
      <c r="A11" s="58" t="s">
        <v>525</v>
      </c>
      <c r="B11" s="59" t="s">
        <v>350</v>
      </c>
      <c r="C11" s="134">
        <v>0</v>
      </c>
    </row>
    <row r="12" spans="1:3" x14ac:dyDescent="0.2">
      <c r="A12" s="58" t="s">
        <v>526</v>
      </c>
      <c r="B12" s="59" t="s">
        <v>351</v>
      </c>
      <c r="C12" s="134">
        <v>0</v>
      </c>
    </row>
    <row r="13" spans="1:3" x14ac:dyDescent="0.2">
      <c r="A13" s="60" t="s">
        <v>527</v>
      </c>
      <c r="B13" s="61" t="s">
        <v>528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531</v>
      </c>
      <c r="C16" s="134">
        <v>0</v>
      </c>
    </row>
    <row r="17" spans="1:3" x14ac:dyDescent="0.2">
      <c r="A17" s="66">
        <v>3.2</v>
      </c>
      <c r="B17" s="59" t="s">
        <v>529</v>
      </c>
      <c r="C17" s="134">
        <v>0</v>
      </c>
    </row>
    <row r="18" spans="1:3" x14ac:dyDescent="0.2">
      <c r="A18" s="66">
        <v>3.3</v>
      </c>
      <c r="B18" s="61" t="s">
        <v>530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657</v>
      </c>
      <c r="B20" s="69"/>
      <c r="C20" s="132">
        <f>C5+C7-C15</f>
        <v>24730755.550000001</v>
      </c>
    </row>
    <row r="22" spans="1:3" x14ac:dyDescent="0.2">
      <c r="B22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4" zoomScale="120" zoomScaleNormal="120" workbookViewId="0">
      <selection activeCell="A35" sqref="A35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659</v>
      </c>
      <c r="B1" s="167"/>
      <c r="C1" s="168"/>
    </row>
    <row r="2" spans="1:3" s="40" customFormat="1" ht="18.95" customHeight="1" x14ac:dyDescent="0.25">
      <c r="A2" s="169" t="s">
        <v>612</v>
      </c>
      <c r="B2" s="170"/>
      <c r="C2" s="171"/>
    </row>
    <row r="3" spans="1:3" s="40" customFormat="1" ht="18.95" customHeight="1" x14ac:dyDescent="0.25">
      <c r="A3" s="169" t="s">
        <v>660</v>
      </c>
      <c r="B3" s="170"/>
      <c r="C3" s="171"/>
    </row>
    <row r="4" spans="1:3" x14ac:dyDescent="0.2">
      <c r="A4" s="163" t="s">
        <v>611</v>
      </c>
      <c r="B4" s="164"/>
      <c r="C4" s="165"/>
    </row>
    <row r="5" spans="1:3" x14ac:dyDescent="0.2">
      <c r="A5" s="79" t="s">
        <v>533</v>
      </c>
      <c r="B5" s="54"/>
      <c r="C5" s="136">
        <v>21494116.969999999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3">
        <f>SUM(C8:C28)</f>
        <v>5913909.9900000002</v>
      </c>
    </row>
    <row r="8" spans="1:3" x14ac:dyDescent="0.2">
      <c r="A8" s="121">
        <v>2.1</v>
      </c>
      <c r="B8" s="80" t="s">
        <v>369</v>
      </c>
      <c r="C8" s="137">
        <v>0</v>
      </c>
    </row>
    <row r="9" spans="1:3" x14ac:dyDescent="0.2">
      <c r="A9" s="121">
        <v>2.2000000000000002</v>
      </c>
      <c r="B9" s="80" t="s">
        <v>366</v>
      </c>
      <c r="C9" s="137">
        <v>0</v>
      </c>
    </row>
    <row r="10" spans="1:3" x14ac:dyDescent="0.2">
      <c r="A10" s="85">
        <v>2.2999999999999998</v>
      </c>
      <c r="B10" s="72" t="s">
        <v>236</v>
      </c>
      <c r="C10" s="137">
        <v>98117</v>
      </c>
    </row>
    <row r="11" spans="1:3" x14ac:dyDescent="0.2">
      <c r="A11" s="85">
        <v>2.4</v>
      </c>
      <c r="B11" s="72" t="s">
        <v>237</v>
      </c>
      <c r="C11" s="137">
        <v>39170</v>
      </c>
    </row>
    <row r="12" spans="1:3" x14ac:dyDescent="0.2">
      <c r="A12" s="85">
        <v>2.5</v>
      </c>
      <c r="B12" s="72" t="s">
        <v>238</v>
      </c>
      <c r="C12" s="137">
        <v>24000</v>
      </c>
    </row>
    <row r="13" spans="1:3" x14ac:dyDescent="0.2">
      <c r="A13" s="85">
        <v>2.6</v>
      </c>
      <c r="B13" s="72" t="s">
        <v>239</v>
      </c>
      <c r="C13" s="137">
        <v>1310640.51</v>
      </c>
    </row>
    <row r="14" spans="1:3" x14ac:dyDescent="0.2">
      <c r="A14" s="85">
        <v>2.7</v>
      </c>
      <c r="B14" s="72" t="s">
        <v>240</v>
      </c>
      <c r="C14" s="137">
        <v>0</v>
      </c>
    </row>
    <row r="15" spans="1:3" x14ac:dyDescent="0.2">
      <c r="A15" s="85">
        <v>2.8</v>
      </c>
      <c r="B15" s="72" t="s">
        <v>241</v>
      </c>
      <c r="C15" s="137">
        <v>184630.5</v>
      </c>
    </row>
    <row r="16" spans="1:3" x14ac:dyDescent="0.2">
      <c r="A16" s="85">
        <v>2.9</v>
      </c>
      <c r="B16" s="72" t="s">
        <v>243</v>
      </c>
      <c r="C16" s="137">
        <v>0</v>
      </c>
    </row>
    <row r="17" spans="1:3" x14ac:dyDescent="0.2">
      <c r="A17" s="85" t="s">
        <v>535</v>
      </c>
      <c r="B17" s="72" t="s">
        <v>536</v>
      </c>
      <c r="C17" s="137">
        <v>0</v>
      </c>
    </row>
    <row r="18" spans="1:3" x14ac:dyDescent="0.2">
      <c r="A18" s="85" t="s">
        <v>559</v>
      </c>
      <c r="B18" s="72" t="s">
        <v>245</v>
      </c>
      <c r="C18" s="137">
        <v>0</v>
      </c>
    </row>
    <row r="19" spans="1:3" x14ac:dyDescent="0.2">
      <c r="A19" s="85" t="s">
        <v>560</v>
      </c>
      <c r="B19" s="72" t="s">
        <v>537</v>
      </c>
      <c r="C19" s="137">
        <v>3370664.31</v>
      </c>
    </row>
    <row r="20" spans="1:3" x14ac:dyDescent="0.2">
      <c r="A20" s="85" t="s">
        <v>561</v>
      </c>
      <c r="B20" s="72" t="s">
        <v>538</v>
      </c>
      <c r="C20" s="137">
        <v>0</v>
      </c>
    </row>
    <row r="21" spans="1:3" x14ac:dyDescent="0.2">
      <c r="A21" s="85" t="s">
        <v>562</v>
      </c>
      <c r="B21" s="72" t="s">
        <v>539</v>
      </c>
      <c r="C21" s="137">
        <v>0</v>
      </c>
    </row>
    <row r="22" spans="1:3" x14ac:dyDescent="0.2">
      <c r="A22" s="85" t="s">
        <v>540</v>
      </c>
      <c r="B22" s="72" t="s">
        <v>541</v>
      </c>
      <c r="C22" s="137">
        <v>0</v>
      </c>
    </row>
    <row r="23" spans="1:3" x14ac:dyDescent="0.2">
      <c r="A23" s="85" t="s">
        <v>542</v>
      </c>
      <c r="B23" s="72" t="s">
        <v>543</v>
      </c>
      <c r="C23" s="137">
        <v>0</v>
      </c>
    </row>
    <row r="24" spans="1:3" x14ac:dyDescent="0.2">
      <c r="A24" s="85" t="s">
        <v>544</v>
      </c>
      <c r="B24" s="72" t="s">
        <v>545</v>
      </c>
      <c r="C24" s="137">
        <v>0</v>
      </c>
    </row>
    <row r="25" spans="1:3" x14ac:dyDescent="0.2">
      <c r="A25" s="85" t="s">
        <v>546</v>
      </c>
      <c r="B25" s="72" t="s">
        <v>547</v>
      </c>
      <c r="C25" s="137">
        <v>0</v>
      </c>
    </row>
    <row r="26" spans="1:3" x14ac:dyDescent="0.2">
      <c r="A26" s="85" t="s">
        <v>548</v>
      </c>
      <c r="B26" s="72" t="s">
        <v>549</v>
      </c>
      <c r="C26" s="137">
        <v>0</v>
      </c>
    </row>
    <row r="27" spans="1:3" x14ac:dyDescent="0.2">
      <c r="A27" s="85" t="s">
        <v>550</v>
      </c>
      <c r="B27" s="72" t="s">
        <v>551</v>
      </c>
      <c r="C27" s="137">
        <v>0</v>
      </c>
    </row>
    <row r="28" spans="1:3" x14ac:dyDescent="0.2">
      <c r="A28" s="85" t="s">
        <v>552</v>
      </c>
      <c r="B28" s="80" t="s">
        <v>553</v>
      </c>
      <c r="C28" s="137">
        <v>886687.67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8">
        <f>SUM(C31:C35)</f>
        <v>0</v>
      </c>
    </row>
    <row r="31" spans="1:3" x14ac:dyDescent="0.2">
      <c r="A31" s="85" t="s">
        <v>555</v>
      </c>
      <c r="B31" s="72" t="s">
        <v>438</v>
      </c>
      <c r="C31" s="137">
        <v>0</v>
      </c>
    </row>
    <row r="32" spans="1:3" x14ac:dyDescent="0.2">
      <c r="A32" s="85" t="s">
        <v>556</v>
      </c>
      <c r="B32" s="72" t="s">
        <v>80</v>
      </c>
      <c r="C32" s="137">
        <v>0</v>
      </c>
    </row>
    <row r="33" spans="1:3" x14ac:dyDescent="0.2">
      <c r="A33" s="85" t="s">
        <v>557</v>
      </c>
      <c r="B33" s="72" t="s">
        <v>448</v>
      </c>
      <c r="C33" s="137">
        <v>0</v>
      </c>
    </row>
    <row r="34" spans="1:3" x14ac:dyDescent="0.2">
      <c r="A34" s="85" t="s">
        <v>661</v>
      </c>
      <c r="B34" s="72" t="s">
        <v>454</v>
      </c>
      <c r="C34" s="137">
        <v>0</v>
      </c>
    </row>
    <row r="35" spans="1:3" x14ac:dyDescent="0.2">
      <c r="A35" s="85" t="s">
        <v>662</v>
      </c>
      <c r="B35" s="80" t="s">
        <v>558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658</v>
      </c>
      <c r="B37" s="54"/>
      <c r="C37" s="132">
        <f>C5-C7+C30</f>
        <v>15580206.979999999</v>
      </c>
    </row>
    <row r="39" spans="1:3" x14ac:dyDescent="0.2">
      <c r="B39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B27" sqref="B2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659</v>
      </c>
      <c r="B1" s="172"/>
      <c r="C1" s="172"/>
      <c r="D1" s="172"/>
      <c r="E1" s="172"/>
      <c r="F1" s="172"/>
      <c r="G1" s="27" t="s">
        <v>602</v>
      </c>
      <c r="H1" s="28">
        <v>2023</v>
      </c>
    </row>
    <row r="2" spans="1:10" ht="18.95" customHeight="1" x14ac:dyDescent="0.2">
      <c r="A2" s="156" t="s">
        <v>613</v>
      </c>
      <c r="B2" s="172"/>
      <c r="C2" s="172"/>
      <c r="D2" s="172"/>
      <c r="E2" s="172"/>
      <c r="F2" s="172"/>
      <c r="G2" s="27" t="s">
        <v>603</v>
      </c>
      <c r="H2" s="28" t="s">
        <v>605</v>
      </c>
    </row>
    <row r="3" spans="1:10" ht="18.95" customHeight="1" x14ac:dyDescent="0.2">
      <c r="A3" s="173" t="s">
        <v>660</v>
      </c>
      <c r="B3" s="174"/>
      <c r="C3" s="174"/>
      <c r="D3" s="174"/>
      <c r="E3" s="174"/>
      <c r="F3" s="174"/>
      <c r="G3" s="27" t="s">
        <v>604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47519533.899999999</v>
      </c>
      <c r="E36" s="34">
        <v>0</v>
      </c>
      <c r="F36" s="34">
        <f t="shared" si="0"/>
        <v>47519533.899999999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24730755.550000001</v>
      </c>
      <c r="E37" s="34">
        <v>-47519533.899999999</v>
      </c>
      <c r="F37" s="34">
        <f t="shared" si="0"/>
        <v>-22788778.349999998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-344377.05</v>
      </c>
      <c r="E39" s="34">
        <v>1761416.96</v>
      </c>
      <c r="F39" s="34">
        <f t="shared" si="0"/>
        <v>1417039.91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-6031654.7699999996</v>
      </c>
      <c r="E40" s="34">
        <v>-20116140.690000001</v>
      </c>
      <c r="F40" s="34">
        <f t="shared" si="0"/>
        <v>-26147795.460000001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-47519533.899999999</v>
      </c>
      <c r="F41" s="34">
        <f t="shared" si="0"/>
        <v>-47519533.899999999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79306522.879999995</v>
      </c>
      <c r="E42" s="34">
        <v>-53039287.479999997</v>
      </c>
      <c r="F42" s="34">
        <f t="shared" si="0"/>
        <v>26267235.399999999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-31455937.77</v>
      </c>
      <c r="F43" s="34">
        <f t="shared" si="0"/>
        <v>-31455937.77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52708236.270000003</v>
      </c>
      <c r="E44" s="34">
        <v>-21494116.969999999</v>
      </c>
      <c r="F44" s="34">
        <f t="shared" si="0"/>
        <v>31214119.300000004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38228970.18</v>
      </c>
      <c r="E45" s="34">
        <v>-38228970.18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19279838.530000001</v>
      </c>
      <c r="E46" s="34">
        <v>-18044121</v>
      </c>
      <c r="F46" s="34">
        <f t="shared" si="0"/>
        <v>1235717.5300000012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18044121</v>
      </c>
      <c r="E47" s="34">
        <v>2214278.44</v>
      </c>
      <c r="F47" s="34">
        <f t="shared" si="0"/>
        <v>20258399.440000001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122</v>
      </c>
      <c r="B9" s="113"/>
      <c r="C9" s="113"/>
      <c r="D9" s="113"/>
    </row>
    <row r="10" spans="1:8" s="112" customFormat="1" ht="26.1" customHeight="1" x14ac:dyDescent="0.2">
      <c r="A10" s="115" t="s">
        <v>589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590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591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592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593</v>
      </c>
      <c r="B15" s="117" t="s">
        <v>40</v>
      </c>
    </row>
    <row r="16" spans="1:8" s="112" customFormat="1" ht="12.95" customHeight="1" x14ac:dyDescent="0.2">
      <c r="A16" s="116" t="s">
        <v>594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595</v>
      </c>
    </row>
    <row r="20" spans="1:4" s="112" customFormat="1" ht="12.95" customHeight="1" x14ac:dyDescent="0.2">
      <c r="A20" s="120" t="s">
        <v>596</v>
      </c>
    </row>
    <row r="21" spans="1:4" s="112" customFormat="1" x14ac:dyDescent="0.2">
      <c r="A21" s="113"/>
    </row>
    <row r="22" spans="1:4" s="112" customFormat="1" x14ac:dyDescent="0.2">
      <c r="A22" s="113" t="s">
        <v>515</v>
      </c>
      <c r="B22" s="113"/>
      <c r="C22" s="113"/>
      <c r="D22" s="113"/>
    </row>
    <row r="23" spans="1:4" s="112" customFormat="1" x14ac:dyDescent="0.2">
      <c r="A23" s="113" t="s">
        <v>516</v>
      </c>
      <c r="B23" s="113"/>
      <c r="C23" s="113"/>
      <c r="D23" s="113"/>
    </row>
    <row r="24" spans="1:4" s="112" customFormat="1" x14ac:dyDescent="0.2">
      <c r="A24" s="113" t="s">
        <v>517</v>
      </c>
      <c r="B24" s="113"/>
      <c r="C24" s="113"/>
      <c r="D24" s="113"/>
    </row>
    <row r="25" spans="1:4" s="112" customFormat="1" x14ac:dyDescent="0.2">
      <c r="A25" s="113" t="s">
        <v>518</v>
      </c>
      <c r="B25" s="113"/>
      <c r="C25" s="113"/>
      <c r="D25" s="113"/>
    </row>
    <row r="26" spans="1:4" s="112" customFormat="1" x14ac:dyDescent="0.2">
      <c r="A26" s="113" t="s">
        <v>519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659</v>
      </c>
      <c r="B1" s="155"/>
      <c r="C1" s="155"/>
      <c r="D1" s="155"/>
      <c r="E1" s="155"/>
      <c r="F1" s="155"/>
      <c r="G1" s="14" t="s">
        <v>602</v>
      </c>
      <c r="H1" s="25">
        <v>2023</v>
      </c>
    </row>
    <row r="2" spans="1:8" s="16" customFormat="1" ht="18.95" customHeight="1" x14ac:dyDescent="0.25">
      <c r="A2" s="154" t="s">
        <v>606</v>
      </c>
      <c r="B2" s="155"/>
      <c r="C2" s="155"/>
      <c r="D2" s="155"/>
      <c r="E2" s="155"/>
      <c r="F2" s="155"/>
      <c r="G2" s="14" t="s">
        <v>603</v>
      </c>
      <c r="H2" s="25" t="s">
        <v>605</v>
      </c>
    </row>
    <row r="3" spans="1:8" s="16" customFormat="1" ht="18.95" customHeight="1" x14ac:dyDescent="0.25">
      <c r="A3" s="154" t="s">
        <v>660</v>
      </c>
      <c r="B3" s="155"/>
      <c r="C3" s="155"/>
      <c r="D3" s="155"/>
      <c r="E3" s="155"/>
      <c r="F3" s="155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1225088.6200000001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3141.8</v>
      </c>
      <c r="D15" s="24">
        <v>3141.89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17592738.960000001</v>
      </c>
      <c r="D16" s="24">
        <v>16010697.470000001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131928.18</v>
      </c>
      <c r="D20" s="24">
        <v>131928.18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25000</v>
      </c>
      <c r="D21" s="24">
        <v>25000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24625138.629999999</v>
      </c>
      <c r="D23" s="24">
        <v>24625138.629999999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23000</v>
      </c>
      <c r="D24" s="24">
        <v>23000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7948350.7999999998</v>
      </c>
      <c r="D27" s="24">
        <v>7948350.7999999998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1820965.71</v>
      </c>
    </row>
    <row r="42" spans="1:8" x14ac:dyDescent="0.2">
      <c r="A42" s="22">
        <v>1151</v>
      </c>
      <c r="B42" s="20" t="s">
        <v>222</v>
      </c>
      <c r="C42" s="24">
        <v>1820965.71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52693333.229999997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2602148.98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50091184.25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9506900.9399999995</v>
      </c>
      <c r="D62" s="24">
        <f t="shared" ref="D62:E62" si="0">SUM(D63:D70)</f>
        <v>0</v>
      </c>
      <c r="E62" s="24">
        <f t="shared" si="0"/>
        <v>2691787.84</v>
      </c>
    </row>
    <row r="63" spans="1:9" x14ac:dyDescent="0.2">
      <c r="A63" s="22">
        <v>1241</v>
      </c>
      <c r="B63" s="20" t="s">
        <v>236</v>
      </c>
      <c r="C63" s="24">
        <v>2374974.89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140500.81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100100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2726580.49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94451.72</v>
      </c>
      <c r="D67" s="24">
        <v>0</v>
      </c>
      <c r="E67" s="24">
        <v>2691787.84</v>
      </c>
    </row>
    <row r="68" spans="1:9" x14ac:dyDescent="0.2">
      <c r="A68" s="22">
        <v>1246</v>
      </c>
      <c r="B68" s="20" t="s">
        <v>241</v>
      </c>
      <c r="C68" s="24">
        <v>4070293.03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1097854.54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1097854.54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9496500.1600000001</v>
      </c>
      <c r="D110" s="24">
        <f>SUM(D111:D119)</f>
        <v>9496500.1600000001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7660.22</v>
      </c>
      <c r="D111" s="24">
        <f>C111</f>
        <v>7660.22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1521483.28</v>
      </c>
      <c r="D112" s="24">
        <f t="shared" ref="D112:D119" si="1">C112</f>
        <v>1521483.28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-0.01</v>
      </c>
      <c r="D113" s="24">
        <f t="shared" si="1"/>
        <v>-0.01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7889381.9400000004</v>
      </c>
      <c r="D117" s="24">
        <f t="shared" si="1"/>
        <v>7889381.9400000004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77974.73</v>
      </c>
      <c r="D119" s="24">
        <f t="shared" si="1"/>
        <v>77974.73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146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584</v>
      </c>
    </row>
    <row r="10" spans="1:2" ht="15" customHeight="1" x14ac:dyDescent="0.2">
      <c r="A10" s="96"/>
      <c r="B10" s="95" t="s">
        <v>585</v>
      </c>
    </row>
    <row r="11" spans="1:2" ht="15" customHeight="1" x14ac:dyDescent="0.2">
      <c r="A11" s="96"/>
      <c r="B11" s="95" t="s">
        <v>124</v>
      </c>
    </row>
    <row r="12" spans="1:2" ht="15" customHeight="1" x14ac:dyDescent="0.2">
      <c r="A12" s="96"/>
      <c r="B12" s="95" t="s">
        <v>123</v>
      </c>
    </row>
    <row r="13" spans="1:2" ht="15" customHeight="1" x14ac:dyDescent="0.2">
      <c r="A13" s="96"/>
      <c r="B13" s="95" t="s">
        <v>125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134</v>
      </c>
    </row>
    <row r="20" spans="1:2" x14ac:dyDescent="0.2">
      <c r="A20" s="96"/>
    </row>
    <row r="21" spans="1:2" ht="15" customHeight="1" x14ac:dyDescent="0.2">
      <c r="A21" s="94" t="s">
        <v>130</v>
      </c>
      <c r="B21" s="1" t="s">
        <v>185</v>
      </c>
    </row>
    <row r="22" spans="1:2" ht="15" customHeight="1" x14ac:dyDescent="0.2">
      <c r="A22" s="96"/>
      <c r="B22" s="100" t="s">
        <v>186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126</v>
      </c>
    </row>
    <row r="26" spans="1:2" ht="15" customHeight="1" x14ac:dyDescent="0.2">
      <c r="A26" s="96"/>
      <c r="B26" s="99" t="s">
        <v>127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133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128</v>
      </c>
    </row>
    <row r="37" spans="1:2" ht="15" customHeight="1" x14ac:dyDescent="0.2">
      <c r="A37" s="96"/>
      <c r="B37" s="95" t="s">
        <v>135</v>
      </c>
    </row>
    <row r="38" spans="1:2" ht="15" customHeight="1" x14ac:dyDescent="0.2">
      <c r="A38" s="96"/>
      <c r="B38" s="102" t="s">
        <v>188</v>
      </c>
    </row>
    <row r="39" spans="1:2" ht="15" customHeight="1" x14ac:dyDescent="0.2">
      <c r="A39" s="96"/>
      <c r="B39" s="95" t="s">
        <v>189</v>
      </c>
    </row>
    <row r="40" spans="1:2" ht="15" customHeight="1" x14ac:dyDescent="0.2">
      <c r="A40" s="96"/>
      <c r="B40" s="95" t="s">
        <v>131</v>
      </c>
    </row>
    <row r="41" spans="1:2" ht="15" customHeight="1" x14ac:dyDescent="0.2">
      <c r="A41" s="96"/>
      <c r="B41" s="95" t="s">
        <v>132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136</v>
      </c>
    </row>
    <row r="44" spans="1:2" ht="15" customHeight="1" x14ac:dyDescent="0.2">
      <c r="A44" s="96"/>
      <c r="B44" s="95" t="s">
        <v>139</v>
      </c>
    </row>
    <row r="45" spans="1:2" ht="15" customHeight="1" x14ac:dyDescent="0.2">
      <c r="A45" s="96"/>
      <c r="B45" s="102" t="s">
        <v>190</v>
      </c>
    </row>
    <row r="46" spans="1:2" ht="15" customHeight="1" x14ac:dyDescent="0.2">
      <c r="A46" s="96"/>
      <c r="B46" s="95" t="s">
        <v>191</v>
      </c>
    </row>
    <row r="47" spans="1:2" ht="15" customHeight="1" x14ac:dyDescent="0.2">
      <c r="A47" s="96"/>
      <c r="B47" s="95" t="s">
        <v>138</v>
      </c>
    </row>
    <row r="48" spans="1:2" ht="15" customHeight="1" x14ac:dyDescent="0.2">
      <c r="A48" s="96"/>
      <c r="B48" s="95" t="s">
        <v>137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167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659</v>
      </c>
      <c r="B1" s="153"/>
      <c r="C1" s="153"/>
      <c r="D1" s="14" t="s">
        <v>602</v>
      </c>
      <c r="E1" s="25">
        <v>2023</v>
      </c>
    </row>
    <row r="2" spans="1:5" s="16" customFormat="1" ht="18.95" customHeight="1" x14ac:dyDescent="0.25">
      <c r="A2" s="153" t="s">
        <v>607</v>
      </c>
      <c r="B2" s="153"/>
      <c r="C2" s="153"/>
      <c r="D2" s="14" t="s">
        <v>603</v>
      </c>
      <c r="E2" s="25" t="s">
        <v>605</v>
      </c>
    </row>
    <row r="3" spans="1:5" s="16" customFormat="1" ht="18.95" customHeight="1" x14ac:dyDescent="0.25">
      <c r="A3" s="153" t="s">
        <v>660</v>
      </c>
      <c r="B3" s="153"/>
      <c r="C3" s="153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24730286.710000001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28870.32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28870.32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597</v>
      </c>
      <c r="C46" s="52">
        <f>SUM(C47:C54)</f>
        <v>24701416.390000001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24701416.390000001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468.84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468.84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468.84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15580206.98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15580206.98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7508147.5300000012</v>
      </c>
      <c r="D100" s="53">
        <f t="shared" ref="D100:D163" si="0">C100/$C$98</f>
        <v>0.48190293875030416</v>
      </c>
      <c r="E100" s="49"/>
    </row>
    <row r="101" spans="1:5" x14ac:dyDescent="0.2">
      <c r="A101" s="51">
        <v>5111</v>
      </c>
      <c r="B101" s="49" t="s">
        <v>360</v>
      </c>
      <c r="C101" s="52">
        <v>4517910.1100000003</v>
      </c>
      <c r="D101" s="53">
        <f t="shared" si="0"/>
        <v>0.28997754110709512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349565.08</v>
      </c>
      <c r="D103" s="53">
        <f t="shared" si="0"/>
        <v>2.2436484986927945E-2</v>
      </c>
      <c r="E103" s="49"/>
    </row>
    <row r="104" spans="1:5" x14ac:dyDescent="0.2">
      <c r="A104" s="51">
        <v>5114</v>
      </c>
      <c r="B104" s="49" t="s">
        <v>363</v>
      </c>
      <c r="C104" s="52">
        <v>1119944.99</v>
      </c>
      <c r="D104" s="53">
        <f t="shared" si="0"/>
        <v>7.1882548892813231E-2</v>
      </c>
      <c r="E104" s="49"/>
    </row>
    <row r="105" spans="1:5" x14ac:dyDescent="0.2">
      <c r="A105" s="51">
        <v>5115</v>
      </c>
      <c r="B105" s="49" t="s">
        <v>364</v>
      </c>
      <c r="C105" s="52">
        <v>1520727.35</v>
      </c>
      <c r="D105" s="53">
        <f t="shared" si="0"/>
        <v>9.7606363763467804E-2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1849489.9899999998</v>
      </c>
      <c r="D107" s="53">
        <f t="shared" si="0"/>
        <v>0.11870766494785037</v>
      </c>
      <c r="E107" s="49"/>
    </row>
    <row r="108" spans="1:5" x14ac:dyDescent="0.2">
      <c r="A108" s="51">
        <v>5121</v>
      </c>
      <c r="B108" s="49" t="s">
        <v>367</v>
      </c>
      <c r="C108" s="52">
        <v>297400.26</v>
      </c>
      <c r="D108" s="53">
        <f t="shared" si="0"/>
        <v>1.9088338196133516E-2</v>
      </c>
      <c r="E108" s="49"/>
    </row>
    <row r="109" spans="1:5" x14ac:dyDescent="0.2">
      <c r="A109" s="51">
        <v>5122</v>
      </c>
      <c r="B109" s="49" t="s">
        <v>368</v>
      </c>
      <c r="C109" s="52">
        <v>18782.73</v>
      </c>
      <c r="D109" s="53">
        <f t="shared" si="0"/>
        <v>1.2055507365281485E-3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995225.59999999998</v>
      </c>
      <c r="D111" s="53">
        <f t="shared" si="0"/>
        <v>6.3877559603511755E-2</v>
      </c>
      <c r="E111" s="49"/>
    </row>
    <row r="112" spans="1:5" x14ac:dyDescent="0.2">
      <c r="A112" s="51">
        <v>5125</v>
      </c>
      <c r="B112" s="49" t="s">
        <v>371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372</v>
      </c>
      <c r="C113" s="52">
        <v>311645.36</v>
      </c>
      <c r="D113" s="53">
        <f t="shared" si="0"/>
        <v>2.0002645690140888E-2</v>
      </c>
      <c r="E113" s="49"/>
    </row>
    <row r="114" spans="1:5" x14ac:dyDescent="0.2">
      <c r="A114" s="51">
        <v>5127</v>
      </c>
      <c r="B114" s="49" t="s">
        <v>373</v>
      </c>
      <c r="C114" s="52">
        <v>10920.49</v>
      </c>
      <c r="D114" s="53">
        <f t="shared" si="0"/>
        <v>7.0092072679255252E-4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215515.55</v>
      </c>
      <c r="D116" s="53">
        <f t="shared" si="0"/>
        <v>1.3832649994743523E-2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6222569.46</v>
      </c>
      <c r="D117" s="53">
        <f t="shared" si="0"/>
        <v>0.3993893963018455</v>
      </c>
      <c r="E117" s="49"/>
    </row>
    <row r="118" spans="1:5" x14ac:dyDescent="0.2">
      <c r="A118" s="51">
        <v>5131</v>
      </c>
      <c r="B118" s="49" t="s">
        <v>377</v>
      </c>
      <c r="C118" s="52">
        <v>3386379.94</v>
      </c>
      <c r="D118" s="53">
        <f t="shared" si="0"/>
        <v>0.21735140902473427</v>
      </c>
      <c r="E118" s="49"/>
    </row>
    <row r="119" spans="1:5" x14ac:dyDescent="0.2">
      <c r="A119" s="51">
        <v>5132</v>
      </c>
      <c r="B119" s="49" t="s">
        <v>378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379</v>
      </c>
      <c r="C120" s="52">
        <v>1277252.3600000001</v>
      </c>
      <c r="D120" s="53">
        <f t="shared" si="0"/>
        <v>8.1979165080385857E-2</v>
      </c>
      <c r="E120" s="49"/>
    </row>
    <row r="121" spans="1:5" x14ac:dyDescent="0.2">
      <c r="A121" s="51">
        <v>5134</v>
      </c>
      <c r="B121" s="49" t="s">
        <v>380</v>
      </c>
      <c r="C121" s="52">
        <v>152385.28</v>
      </c>
      <c r="D121" s="53">
        <f t="shared" si="0"/>
        <v>9.7806967645304027E-3</v>
      </c>
      <c r="E121" s="49"/>
    </row>
    <row r="122" spans="1:5" x14ac:dyDescent="0.2">
      <c r="A122" s="51">
        <v>5135</v>
      </c>
      <c r="B122" s="49" t="s">
        <v>381</v>
      </c>
      <c r="C122" s="52">
        <v>166483.21</v>
      </c>
      <c r="D122" s="53">
        <f t="shared" si="0"/>
        <v>1.0685558299303158E-2</v>
      </c>
      <c r="E122" s="49"/>
    </row>
    <row r="123" spans="1:5" x14ac:dyDescent="0.2">
      <c r="A123" s="51">
        <v>5136</v>
      </c>
      <c r="B123" s="49" t="s">
        <v>382</v>
      </c>
      <c r="C123" s="52">
        <v>131805.35999999999</v>
      </c>
      <c r="D123" s="53">
        <f t="shared" si="0"/>
        <v>8.4597951855964349E-3</v>
      </c>
      <c r="E123" s="49"/>
    </row>
    <row r="124" spans="1:5" x14ac:dyDescent="0.2">
      <c r="A124" s="51">
        <v>5137</v>
      </c>
      <c r="B124" s="49" t="s">
        <v>383</v>
      </c>
      <c r="C124" s="52">
        <v>4670.8500000000004</v>
      </c>
      <c r="D124" s="53">
        <f t="shared" si="0"/>
        <v>2.997938349596945E-4</v>
      </c>
      <c r="E124" s="49"/>
    </row>
    <row r="125" spans="1:5" x14ac:dyDescent="0.2">
      <c r="A125" s="51">
        <v>5138</v>
      </c>
      <c r="B125" s="49" t="s">
        <v>384</v>
      </c>
      <c r="C125" s="52">
        <v>94477.28</v>
      </c>
      <c r="D125" s="53">
        <f t="shared" si="0"/>
        <v>6.0639297103869411E-3</v>
      </c>
      <c r="E125" s="49"/>
    </row>
    <row r="126" spans="1:5" x14ac:dyDescent="0.2">
      <c r="A126" s="51">
        <v>5139</v>
      </c>
      <c r="B126" s="49" t="s">
        <v>385</v>
      </c>
      <c r="C126" s="52">
        <v>1009115.18</v>
      </c>
      <c r="D126" s="53">
        <f t="shared" si="0"/>
        <v>6.4769048401948762E-2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395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187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566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145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567</v>
      </c>
      <c r="B9" s="97" t="s">
        <v>147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569</v>
      </c>
      <c r="B12" s="97" t="s">
        <v>147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570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659</v>
      </c>
      <c r="B1" s="156"/>
      <c r="C1" s="156"/>
      <c r="D1" s="27" t="s">
        <v>602</v>
      </c>
      <c r="E1" s="28">
        <v>2023</v>
      </c>
    </row>
    <row r="2" spans="1:5" ht="18.95" customHeight="1" x14ac:dyDescent="0.2">
      <c r="A2" s="156" t="s">
        <v>608</v>
      </c>
      <c r="B2" s="156"/>
      <c r="C2" s="156"/>
      <c r="D2" s="27" t="s">
        <v>603</v>
      </c>
      <c r="E2" s="28" t="s">
        <v>605</v>
      </c>
    </row>
    <row r="3" spans="1:5" ht="18.95" customHeight="1" x14ac:dyDescent="0.2">
      <c r="A3" s="156" t="s">
        <v>660</v>
      </c>
      <c r="B3" s="156"/>
      <c r="C3" s="156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2469632.65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9150548.5700000003</v>
      </c>
    </row>
    <row r="15" spans="1:5" x14ac:dyDescent="0.2">
      <c r="A15" s="33">
        <v>3220</v>
      </c>
      <c r="B15" s="29" t="s">
        <v>468</v>
      </c>
      <c r="C15" s="34">
        <v>96334577.930000007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172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659</v>
      </c>
      <c r="B1" s="156"/>
      <c r="C1" s="156"/>
      <c r="D1" s="27" t="s">
        <v>602</v>
      </c>
      <c r="E1" s="28">
        <v>2023</v>
      </c>
    </row>
    <row r="2" spans="1:5" s="35" customFormat="1" ht="18.95" customHeight="1" x14ac:dyDescent="0.25">
      <c r="A2" s="156" t="s">
        <v>609</v>
      </c>
      <c r="B2" s="156"/>
      <c r="C2" s="156"/>
      <c r="D2" s="27" t="s">
        <v>603</v>
      </c>
      <c r="E2" s="28" t="s">
        <v>605</v>
      </c>
    </row>
    <row r="3" spans="1:5" s="35" customFormat="1" ht="18.95" customHeight="1" x14ac:dyDescent="0.25">
      <c r="A3" s="156" t="s">
        <v>660</v>
      </c>
      <c r="B3" s="156"/>
      <c r="C3" s="156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28350435.510000002</v>
      </c>
      <c r="D9" s="34">
        <v>0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32390025.710000001</v>
      </c>
    </row>
    <row r="11" spans="1:5" x14ac:dyDescent="0.2">
      <c r="A11" s="33">
        <v>1114</v>
      </c>
      <c r="B11" s="29" t="s">
        <v>194</v>
      </c>
      <c r="C11" s="34">
        <v>1225088.6200000001</v>
      </c>
      <c r="D11" s="34">
        <v>1200135.74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23">
        <f>SUM(C8:C14)</f>
        <v>29575524.130000003</v>
      </c>
      <c r="D15" s="123">
        <f>SUM(D8:D14)</f>
        <v>33590161.450000003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31" t="s">
        <v>645</v>
      </c>
      <c r="D19" s="131" t="s">
        <v>178</v>
      </c>
    </row>
    <row r="20" spans="1:4" x14ac:dyDescent="0.2">
      <c r="A20" s="41">
        <v>1230</v>
      </c>
      <c r="B20" s="42" t="s">
        <v>227</v>
      </c>
      <c r="C20" s="123">
        <f>SUM(C21:C27)</f>
        <v>3370664.31</v>
      </c>
      <c r="D20" s="123">
        <f>SUM(D21:D27)</f>
        <v>3370664.31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3370664.31</v>
      </c>
      <c r="D25" s="34">
        <v>3370664.31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3">
        <f>SUM(C29:C36)</f>
        <v>1656558.01</v>
      </c>
      <c r="D28" s="123">
        <f>SUM(D29:D36)</f>
        <v>345917.5</v>
      </c>
    </row>
    <row r="29" spans="1:4" x14ac:dyDescent="0.2">
      <c r="A29" s="33">
        <v>1241</v>
      </c>
      <c r="B29" s="29" t="s">
        <v>236</v>
      </c>
      <c r="C29" s="34">
        <v>98117</v>
      </c>
      <c r="D29" s="34">
        <v>98117</v>
      </c>
    </row>
    <row r="30" spans="1:4" x14ac:dyDescent="0.2">
      <c r="A30" s="33">
        <v>1242</v>
      </c>
      <c r="B30" s="29" t="s">
        <v>237</v>
      </c>
      <c r="C30" s="34">
        <v>39170</v>
      </c>
      <c r="D30" s="34">
        <v>39170</v>
      </c>
    </row>
    <row r="31" spans="1:4" x14ac:dyDescent="0.2">
      <c r="A31" s="33">
        <v>1243</v>
      </c>
      <c r="B31" s="29" t="s">
        <v>238</v>
      </c>
      <c r="C31" s="34">
        <v>24000</v>
      </c>
      <c r="D31" s="34">
        <v>24000</v>
      </c>
    </row>
    <row r="32" spans="1:4" x14ac:dyDescent="0.2">
      <c r="A32" s="33">
        <v>1244</v>
      </c>
      <c r="B32" s="29" t="s">
        <v>239</v>
      </c>
      <c r="C32" s="34">
        <v>1310640.51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184630.5</v>
      </c>
      <c r="D34" s="34">
        <v>184630.5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4" t="s">
        <v>625</v>
      </c>
      <c r="C43" s="123">
        <f>C20+C28+C37</f>
        <v>5027222.32</v>
      </c>
      <c r="D43" s="123">
        <f>D20+D28+D37</f>
        <v>3716581.81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626</v>
      </c>
      <c r="C47" s="123">
        <v>9150548.5700000003</v>
      </c>
      <c r="D47" s="123">
        <v>0</v>
      </c>
    </row>
    <row r="48" spans="1:5" x14ac:dyDescent="0.2">
      <c r="A48" s="33"/>
      <c r="B48" s="124" t="s">
        <v>614</v>
      </c>
      <c r="C48" s="123">
        <f>C51+C63+C91+C94+C49</f>
        <v>-74922.98</v>
      </c>
      <c r="D48" s="123">
        <f>D51+D63+D91+D94+D49</f>
        <v>541903.15</v>
      </c>
    </row>
    <row r="49" spans="1:4" x14ac:dyDescent="0.2">
      <c r="A49" s="140">
        <v>5100</v>
      </c>
      <c r="B49" s="141" t="s">
        <v>358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647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423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3">
        <f>C64+C73+C76+C82</f>
        <v>0</v>
      </c>
      <c r="D63" s="123">
        <f>D64+D73+D76+D82</f>
        <v>541903.15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541903.15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502649.36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39253.79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627</v>
      </c>
      <c r="C94" s="123">
        <f>SUM(C95:C99)</f>
        <v>-74922.98</v>
      </c>
      <c r="D94" s="123">
        <f>SUM(D95:D99)</f>
        <v>0</v>
      </c>
    </row>
    <row r="95" spans="1:4" x14ac:dyDescent="0.2">
      <c r="A95" s="33">
        <v>2111</v>
      </c>
      <c r="B95" s="29" t="s">
        <v>628</v>
      </c>
      <c r="C95" s="34">
        <v>1321.38</v>
      </c>
      <c r="D95" s="34">
        <v>0</v>
      </c>
    </row>
    <row r="96" spans="1:4" x14ac:dyDescent="0.2">
      <c r="A96" s="33">
        <v>2112</v>
      </c>
      <c r="B96" s="29" t="s">
        <v>629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630</v>
      </c>
      <c r="C97" s="34">
        <v>-76244.36</v>
      </c>
      <c r="D97" s="34">
        <v>0</v>
      </c>
    </row>
    <row r="98" spans="1:4" x14ac:dyDescent="0.2">
      <c r="A98" s="33">
        <v>2115</v>
      </c>
      <c r="B98" s="29" t="s">
        <v>631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24" t="s">
        <v>633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648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649</v>
      </c>
      <c r="C102" s="149">
        <v>0</v>
      </c>
      <c r="D102" s="149">
        <v>0</v>
      </c>
    </row>
    <row r="103" spans="1:4" x14ac:dyDescent="0.2">
      <c r="A103" s="143"/>
      <c r="B103" s="148" t="s">
        <v>650</v>
      </c>
      <c r="C103" s="149">
        <v>0</v>
      </c>
      <c r="D103" s="149">
        <v>0</v>
      </c>
    </row>
    <row r="104" spans="1:4" x14ac:dyDescent="0.2">
      <c r="A104" s="143"/>
      <c r="B104" s="148" t="s">
        <v>651</v>
      </c>
      <c r="C104" s="149">
        <v>0</v>
      </c>
      <c r="D104" s="149">
        <v>0</v>
      </c>
    </row>
    <row r="105" spans="1:4" x14ac:dyDescent="0.2">
      <c r="A105" s="143"/>
      <c r="B105" s="148" t="s">
        <v>652</v>
      </c>
      <c r="C105" s="149">
        <v>0</v>
      </c>
      <c r="D105" s="149">
        <v>0</v>
      </c>
    </row>
    <row r="106" spans="1:4" x14ac:dyDescent="0.2">
      <c r="A106" s="143"/>
      <c r="B106" s="150" t="s">
        <v>653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251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654</v>
      </c>
      <c r="C108" s="149">
        <v>0</v>
      </c>
      <c r="D108" s="149">
        <v>0</v>
      </c>
    </row>
    <row r="109" spans="1:4" x14ac:dyDescent="0.2">
      <c r="A109" s="143"/>
      <c r="B109" s="150" t="s">
        <v>655</v>
      </c>
      <c r="C109" s="142">
        <f>+C110+C112</f>
        <v>-1417039.91</v>
      </c>
      <c r="D109" s="142">
        <f>+D110+D112</f>
        <v>0</v>
      </c>
    </row>
    <row r="110" spans="1:4" x14ac:dyDescent="0.2">
      <c r="A110" s="140">
        <v>4300</v>
      </c>
      <c r="B110" s="146" t="s">
        <v>656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351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634</v>
      </c>
      <c r="C112" s="123">
        <f>SUM(C113:C121)</f>
        <v>-1417039.91</v>
      </c>
      <c r="D112" s="123">
        <f>SUM(D113:D121)</f>
        <v>0</v>
      </c>
    </row>
    <row r="113" spans="1:4" x14ac:dyDescent="0.2">
      <c r="A113" s="33">
        <v>1124</v>
      </c>
      <c r="B113" s="128" t="s">
        <v>635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636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637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638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639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640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641</v>
      </c>
      <c r="C119" s="34">
        <v>-1417039.91</v>
      </c>
      <c r="D119" s="34">
        <v>0</v>
      </c>
    </row>
    <row r="120" spans="1:4" x14ac:dyDescent="0.2">
      <c r="A120" s="33">
        <v>1122</v>
      </c>
      <c r="B120" s="128" t="s">
        <v>642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643</v>
      </c>
      <c r="C121" s="34">
        <v>0</v>
      </c>
      <c r="D121" s="34">
        <v>0</v>
      </c>
    </row>
    <row r="122" spans="1:4" x14ac:dyDescent="0.2">
      <c r="A122" s="33"/>
      <c r="B122" s="130" t="s">
        <v>644</v>
      </c>
      <c r="C122" s="123">
        <f>C47+C48+C100-C106-C109</f>
        <v>10492665.5</v>
      </c>
      <c r="D122" s="123">
        <f>D47+D48+D100-D106-D109</f>
        <v>541903.15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148</v>
      </c>
    </row>
    <row r="7" spans="1:2" ht="14.1" customHeight="1" x14ac:dyDescent="0.2">
      <c r="B7" s="95" t="s">
        <v>149</v>
      </c>
    </row>
    <row r="8" spans="1:2" ht="14.1" customHeight="1" x14ac:dyDescent="0.2"/>
    <row r="9" spans="1:2" x14ac:dyDescent="0.2">
      <c r="A9" s="105" t="s">
        <v>29</v>
      </c>
      <c r="B9" s="97" t="s">
        <v>586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192</v>
      </c>
    </row>
    <row r="12" spans="1:2" ht="15" customHeight="1" x14ac:dyDescent="0.2"/>
    <row r="13" spans="1:2" x14ac:dyDescent="0.2">
      <c r="A13" s="105" t="s">
        <v>76</v>
      </c>
      <c r="B13" s="95" t="s">
        <v>587</v>
      </c>
    </row>
    <row r="14" spans="1:2" ht="15" customHeight="1" x14ac:dyDescent="0.2">
      <c r="B14" s="95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2019-02-13T21:19:08Z</cp:lastPrinted>
  <dcterms:created xsi:type="dcterms:W3CDTF">2012-12-11T20:36:24Z</dcterms:created>
  <dcterms:modified xsi:type="dcterms:W3CDTF">2023-08-03T00:37:50Z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